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210" windowWidth="13485" windowHeight="7500"/>
  </bookViews>
  <sheets>
    <sheet name="גיליון1" sheetId="1" r:id="rId1"/>
    <sheet name="גיליון2" sheetId="2" r:id="rId2"/>
    <sheet name="גיליון3" sheetId="3" r:id="rId3"/>
  </sheets>
  <calcPr calcId="145621"/>
</workbook>
</file>

<file path=xl/calcChain.xml><?xml version="1.0" encoding="utf-8"?>
<calcChain xmlns="http://schemas.openxmlformats.org/spreadsheetml/2006/main">
  <c r="G22" i="1" l="1"/>
  <c r="I22" i="1" s="1"/>
  <c r="I14" i="1"/>
  <c r="G44" i="1"/>
  <c r="M33" i="1"/>
  <c r="G28" i="1" l="1"/>
  <c r="G3" i="1"/>
  <c r="G34" i="1" l="1"/>
  <c r="I34" i="1" l="1"/>
  <c r="G41" i="1"/>
  <c r="I41" i="1" s="1"/>
  <c r="G43" i="1" l="1"/>
  <c r="G42" i="1"/>
  <c r="G32" i="1"/>
  <c r="G33" i="1"/>
  <c r="G35" i="1"/>
  <c r="G29" i="1" l="1"/>
  <c r="G30" i="1"/>
  <c r="G31" i="1"/>
  <c r="G13" i="1"/>
  <c r="G16" i="1"/>
  <c r="G15" i="1"/>
  <c r="G14" i="1"/>
  <c r="G4" i="1"/>
  <c r="G5" i="1"/>
  <c r="G6" i="1"/>
  <c r="G7" i="1"/>
  <c r="I28" i="1" l="1"/>
  <c r="I33" i="1"/>
  <c r="I32" i="1"/>
  <c r="I35" i="1"/>
  <c r="I15" i="1"/>
  <c r="I16" i="1"/>
  <c r="I43" i="1" l="1"/>
  <c r="I44" i="1"/>
  <c r="I42" i="1"/>
  <c r="I46" i="1" s="1"/>
  <c r="I29" i="1"/>
  <c r="I30" i="1"/>
  <c r="I31" i="1"/>
  <c r="I24" i="1"/>
  <c r="I49" i="1" s="1"/>
  <c r="F53" i="1" s="1"/>
  <c r="I13" i="1"/>
  <c r="I18" i="1" s="1"/>
  <c r="I4" i="1"/>
  <c r="I5" i="1"/>
  <c r="I6" i="1"/>
  <c r="I7" i="1"/>
  <c r="I3" i="1"/>
  <c r="I37" i="1" l="1"/>
  <c r="I9" i="1"/>
  <c r="G53" i="1" l="1"/>
  <c r="I53" i="1" s="1"/>
  <c r="I55" i="1" l="1"/>
  <c r="I59" i="1"/>
</calcChain>
</file>

<file path=xl/sharedStrings.xml><?xml version="1.0" encoding="utf-8"?>
<sst xmlns="http://schemas.openxmlformats.org/spreadsheetml/2006/main" count="175" uniqueCount="124">
  <si>
    <t>רכיב לתמחור</t>
  </si>
  <si>
    <t>תיאור רכיב המחיר</t>
  </si>
  <si>
    <t>מע"מ</t>
  </si>
  <si>
    <t>כמות מוערכת</t>
  </si>
  <si>
    <t>שירותי ניהול</t>
  </si>
  <si>
    <t>מחיר קבוע לכל נוהל</t>
  </si>
  <si>
    <t>מחיר קבוע לכל פרק ידע</t>
  </si>
  <si>
    <t>מחיר קבוע למקראה</t>
  </si>
  <si>
    <t>מחיר קבוע לכל תפקיד או נושא רוחבי</t>
  </si>
  <si>
    <t>מחיר קבוע לכל קורס</t>
  </si>
  <si>
    <t>מחיר קבוע לניהול מקצועי אקדמי של תכנית ההדרכה על-ידי המנהל המקצועי האקדמי</t>
  </si>
  <si>
    <t>מתקן הדרכה</t>
  </si>
  <si>
    <t>בדיקת מבחנים בכתב ובדיקת עבודות בית</t>
  </si>
  <si>
    <t>בדיקת פרויקט לימודי</t>
  </si>
  <si>
    <t>מחיר כולל כפול מע"מ</t>
  </si>
  <si>
    <t>הערות</t>
  </si>
  <si>
    <t>כתיבת נהלים חדשים</t>
  </si>
  <si>
    <t>עדכון נהלים קיימים</t>
  </si>
  <si>
    <t>כתיבת פרקי ידע חדשים</t>
  </si>
  <si>
    <t>עדכון פרקי ידע קיימים</t>
  </si>
  <si>
    <t>כתיבת מקראה לימודית</t>
  </si>
  <si>
    <t>פרק א' (A)</t>
  </si>
  <si>
    <t>סה"כ מחיר לפרק א' (A)</t>
  </si>
  <si>
    <t>פרק ב' (B)</t>
  </si>
  <si>
    <t>סה"כ מחיר לפרק ב' (B)</t>
  </si>
  <si>
    <t>סה"כ מחיר לפרק ג' (C)</t>
  </si>
  <si>
    <t>סה"כ מחיר לפרק ד' (D)</t>
  </si>
  <si>
    <t>פרק ד' ׁׁׁ(D)</t>
  </si>
  <si>
    <t>פרק ה' (E)</t>
  </si>
  <si>
    <t>סה"כ מחיר לפרק ה' (E)</t>
  </si>
  <si>
    <t>מנהל הפרוייקט (M)</t>
  </si>
  <si>
    <t>אחוז מ-P
(לא כולל מע"מ)</t>
  </si>
  <si>
    <t>P</t>
  </si>
  <si>
    <t>אחוז מהיקף הפרוייקט (P) עבור שירותי ניהול</t>
  </si>
  <si>
    <r>
      <t>פרק ג' ׁ(C</t>
    </r>
    <r>
      <rPr>
        <b/>
        <sz val="1"/>
        <color theme="1"/>
        <rFont val="David"/>
        <family val="2"/>
        <charset val="177"/>
      </rPr>
      <t xml:space="preserve"> </t>
    </r>
    <r>
      <rPr>
        <b/>
        <sz val="14"/>
        <color theme="1"/>
        <rFont val="David"/>
        <family val="2"/>
        <charset val="177"/>
      </rPr>
      <t>)</t>
    </r>
  </si>
  <si>
    <t>שעת הרצאה למרצים, לרבות שעות ההכשרה שיעברו המרצים</t>
  </si>
  <si>
    <t>שעת הטמעה, לרבות שעות ההכשרה שיעברו המטמיעים</t>
  </si>
  <si>
    <t>שעות ניהול  אקדמי</t>
  </si>
  <si>
    <t>מחיר קבוע לכל מערך "תומך קו ראשון"</t>
  </si>
  <si>
    <r>
      <t>כולל את כלל השירותים הנדרשים בסעיף ‎1.4.3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David"/>
        <family val="2"/>
        <charset val="177"/>
      </rPr>
      <t>לפרק 1</t>
    </r>
  </si>
  <si>
    <r>
      <t>כולל את כלל השירותים הנדרשים בסעיף ‎1.4.3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David"/>
        <family val="2"/>
        <charset val="177"/>
      </rPr>
      <t xml:space="preserve">לפרק 1 </t>
    </r>
  </si>
  <si>
    <r>
      <t>כולל את כלל השירותים הנדרשים בסעיף ‎1.4.4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David"/>
        <family val="2"/>
        <charset val="177"/>
      </rPr>
      <t>לפרק 1</t>
    </r>
  </si>
  <si>
    <r>
      <t>כולל את כלל השירותים הנדרשים בסעיף 1.4.4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David"/>
        <family val="2"/>
        <charset val="177"/>
      </rPr>
      <t>לפרק 1</t>
    </r>
  </si>
  <si>
    <r>
      <t>כולל את כלל השירותים הנדרשים בסעיף ‎1.4.5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David"/>
        <family val="2"/>
        <charset val="177"/>
      </rPr>
      <t>לפרק 1</t>
    </r>
  </si>
  <si>
    <t>בניית סילבוסים, פיתוח תכניות הדרכה לכל פעולת הדרכה, הכנת תיקי הכשרה לסגל ההדרכה ולמשתלמים, וליווי שלב ביצוע ההדרכה, כולל מתודות</t>
  </si>
  <si>
    <t xml:space="preserve">קורס הכשרה למרצים </t>
  </si>
  <si>
    <t>קורס הכשרה למטמיעים</t>
  </si>
  <si>
    <t xml:space="preserve">כולל את כלל השירותים הנדרשים בסעיף 1.7.4.3 לפרק 1 </t>
  </si>
  <si>
    <t xml:space="preserve">כולל את כלל השירותים הנדרשים בסעיף 1.7.4.4 לפרק 1 </t>
  </si>
  <si>
    <t>ניתוח תפקיד או נושא רוחבי</t>
  </si>
  <si>
    <t xml:space="preserve">מחיר קבוע לכל פעולת הדרכה </t>
  </si>
  <si>
    <t xml:space="preserve">כאמור בסעיף 1.7.3.3 לפרק 1 ובנספח 1 ב', לרבות אספקת כל העזרים וכל החומרים </t>
  </si>
  <si>
    <t>סה"כ מחיר פרקים א'-ה' ׁׁׁ(P)
A+B+C+D+E=P</t>
  </si>
  <si>
    <t>מחיר קבוע לשעת הטמעה</t>
  </si>
  <si>
    <t>שעות ניהול פעולת הדרכה</t>
  </si>
  <si>
    <t>שעות ניהול פעולת הטמעה</t>
  </si>
  <si>
    <t>מחיר קבוע לשעת עבודה של מרצה מוביל תחום</t>
  </si>
  <si>
    <t>שעת הרצאה למרצים מובילי תחום, לרבות שעות ההכשרה שיעברו המרצים מובילי תחום</t>
  </si>
  <si>
    <t>מחיר קבוע ליום שימוש במתקן הדרכה, כיבוד ואספקת עזרים וחומרים</t>
  </si>
  <si>
    <t>מחיר קבוע לשעת עבודה של מרצים</t>
  </si>
  <si>
    <t>מחיר קבוע לבדיקת פרויקט לימודי</t>
  </si>
  <si>
    <t>מחיר קבוע לניהול פעולת הטמעה על-ידי מנהל ההטמעה</t>
  </si>
  <si>
    <t>המחיר לא יעלה על סך של 267 ₪ - תעריף יועץ 2</t>
  </si>
  <si>
    <t xml:space="preserve">
המחיר לא יעלה על סך של 78 ₪ - תעריף מרבי לשעה למרצה / מדריך מקבוצה 4</t>
  </si>
  <si>
    <t>המחיר לא יעלה על סך של 78 ₪ - תעריף מרבי לשעה למרצה / מדריך מקבוצה 4</t>
  </si>
  <si>
    <t xml:space="preserve">
המחיר לא יעלה על סך 267 ₪ - תעריף מירבי לשעה ליועץ 2</t>
  </si>
  <si>
    <t>המחיר לא יעלה על השכר מרבי לשעה ליועץ 3, בסך של 185 ₪ׁ</t>
  </si>
  <si>
    <t xml:space="preserve">
המחיר לא יעלה על הסך המרבי ליום עיון בסך של 82 ₪ בעשרה מתקנים שונים בפריסה ארצית (יום עיון מהשעה 08.30 עד 17.00, הכולל: ארוחת צהריים + כיבוד קל (קפה  +  עוגה/ כריך ) + קפה נוסף)</t>
  </si>
  <si>
    <t xml:space="preserve">
המחיר לא יעלה על סך של 100 ₪ לבדיקה של פרויקט אחד</t>
  </si>
  <si>
    <t>שכרו השנתי של העובד לא יעלה על סך של 120,000 ₪ ברוטו שכר שנתי לעובד</t>
  </si>
  <si>
    <t>שעת עבודה למנהלים בכירים להטמעה</t>
  </si>
  <si>
    <t>המחיר לא יעלה על סך 267 ₪ - תעריף מירבי לשעה ליועץ 2</t>
  </si>
  <si>
    <t xml:space="preserve">
המחיר לא יעלה על סך של 185 ₪ - תעריף יועץ 3</t>
  </si>
  <si>
    <t>מס"ד</t>
  </si>
  <si>
    <t>מחיר ליחידה בש"ח  
(לא כולל מע"מ)</t>
  </si>
  <si>
    <t xml:space="preserve">_________ </t>
  </si>
  <si>
    <t>מחיר ליחידה בש"ח   
(לא כולל מע"מ)</t>
  </si>
  <si>
    <t>מחיר ליחידה בש"ח
(לא כולל מע"מ)</t>
  </si>
  <si>
    <r>
      <rPr>
        <b/>
        <sz val="12"/>
        <color theme="1"/>
        <rFont val="David"/>
        <family val="2"/>
        <charset val="177"/>
      </rPr>
      <t>מחיר כולל בש"ח
(לא כולל מע"מ)</t>
    </r>
    <r>
      <rPr>
        <b/>
        <sz val="10"/>
        <color theme="1"/>
        <rFont val="David"/>
        <family val="2"/>
        <charset val="177"/>
      </rPr>
      <t xml:space="preserve">
מחיר ליחידה X כמות מוערכת</t>
    </r>
  </si>
  <si>
    <t>סה"כ הצעת מחיר בש"ח (P+M)</t>
  </si>
  <si>
    <t>סה"כ מחיר בש"ח למנהל הפרוייקט (M)</t>
  </si>
  <si>
    <r>
      <rPr>
        <b/>
        <sz val="12"/>
        <color theme="1"/>
        <rFont val="David"/>
        <family val="2"/>
        <charset val="177"/>
      </rPr>
      <t>מחיר כולל בש"ח 
(לא כולל מע"מ)</t>
    </r>
    <r>
      <rPr>
        <b/>
        <sz val="10"/>
        <color theme="1"/>
        <rFont val="David"/>
        <family val="2"/>
        <charset val="177"/>
      </rPr>
      <t xml:space="preserve">
מחיר ליחידה X כמות מוערכת</t>
    </r>
  </si>
  <si>
    <t>מחיר קבוע לכל נוהל, שלא יעלה על 65% מהמחיר לכתיבת נוהל חדש</t>
  </si>
  <si>
    <t>מחיר קבוע לכל פרק ידע, שלא יעלה על 65% מהמחיר לכתיבת פרק ידע חדש</t>
  </si>
  <si>
    <r>
      <t>מחיר קבוע לבדיקת מבחנים</t>
    </r>
    <r>
      <rPr>
        <sz val="12"/>
        <color rgb="FF000000"/>
        <rFont val="David"/>
        <family val="2"/>
        <charset val="177"/>
      </rPr>
      <t xml:space="preserve"> ועבודת בית בנוסח "רב ברירה" (אמריקאי)</t>
    </r>
  </si>
  <si>
    <r>
      <t>מחיר קבוע לבדיקת מבחנים</t>
    </r>
    <r>
      <rPr>
        <sz val="12"/>
        <color rgb="FF000000"/>
        <rFont val="David"/>
        <family val="2"/>
        <charset val="177"/>
      </rPr>
      <t xml:space="preserve"> ועבודת בית בנוסח פתוח (מילולי וגרפי), שאינו רב ברירה</t>
    </r>
  </si>
  <si>
    <t>מחיר קבוע לניהול פעולת ההדרכה על-ידי מנהל פעולת ההדרכה</t>
  </si>
  <si>
    <t>15 נהלים חדשים</t>
  </si>
  <si>
    <t>10 נהלים קיימים</t>
  </si>
  <si>
    <t>2 מקראות</t>
  </si>
  <si>
    <t>15 תפקידים או נושאים</t>
  </si>
  <si>
    <t>15 פעולות הדרכה</t>
  </si>
  <si>
    <t>400 שעות</t>
  </si>
  <si>
    <t>100 ימי הדרכה לכ-35 משתלמים בכל יום</t>
  </si>
  <si>
    <t>900 שעות</t>
  </si>
  <si>
    <t>1300 שעות</t>
  </si>
  <si>
    <t>2800 שעות</t>
  </si>
  <si>
    <t>525 מבחנים / עבודות בית</t>
  </si>
  <si>
    <t>175 מבחנים / עבודות בית</t>
  </si>
  <si>
    <t>300 פרויקטים</t>
  </si>
  <si>
    <t>1,900 שעות</t>
  </si>
  <si>
    <t>19,500 שעות: כ-7,500 שעות להטמעה בתחום התכנון וכ-12,000 שעות להטמעה בתחום הרישוי</t>
  </si>
  <si>
    <t>הפעלת מערך "תומך קו ראשון"</t>
  </si>
  <si>
    <t>10 פרקי ידע חדשים</t>
  </si>
  <si>
    <t>5 עדכונים</t>
  </si>
  <si>
    <r>
      <rPr>
        <b/>
        <sz val="12"/>
        <color theme="1"/>
        <rFont val="David"/>
        <family val="2"/>
        <charset val="177"/>
      </rPr>
      <t>האחוז שירשם לא ירד מ-4 אחוזים ולא יעלה על 7 אחוזים.</t>
    </r>
    <r>
      <rPr>
        <sz val="12"/>
        <color theme="1"/>
        <rFont val="David"/>
        <family val="2"/>
        <charset val="177"/>
      </rPr>
      <t xml:space="preserve">
- בכל חשבונית שתוגש לתשלום יצורף רכיב שירותי ניהול, על פי האחוז המצויין כאן מהשירותים שבוצעו בפועל.</t>
    </r>
  </si>
  <si>
    <t>_________</t>
  </si>
  <si>
    <r>
      <t xml:space="preserve">המחיר לא יעלה על סך של </t>
    </r>
    <r>
      <rPr>
        <sz val="12"/>
        <rFont val="David"/>
        <family val="2"/>
        <charset val="177"/>
      </rPr>
      <t>45</t>
    </r>
    <r>
      <rPr>
        <sz val="12"/>
        <color theme="1"/>
        <rFont val="David"/>
        <family val="2"/>
        <charset val="177"/>
      </rPr>
      <t xml:space="preserve"> ₪ למבחן אחד / עבודת בית אחת</t>
    </r>
  </si>
  <si>
    <r>
      <t xml:space="preserve">המחיר לא יעלה על סך של </t>
    </r>
    <r>
      <rPr>
        <sz val="12"/>
        <rFont val="David"/>
        <family val="2"/>
        <charset val="177"/>
      </rPr>
      <t>65</t>
    </r>
    <r>
      <rPr>
        <sz val="12"/>
        <color theme="1"/>
        <rFont val="David"/>
        <family val="2"/>
        <charset val="177"/>
      </rPr>
      <t xml:space="preserve"> ₪ למבחן אחד / עבודת בית אחת</t>
    </r>
  </si>
  <si>
    <t xml:space="preserve">כולל את כלל השירותים הנדרשים בסעיפים 1.5.1, 1.5.9.1, 1.5.10.1, 1.5.10.2, 1.5.11.1 לפרק 1 </t>
  </si>
  <si>
    <t>מערכת ניהול ידע של עולמות תוכן מקצועי ממוחשב L.M.S ופורטל</t>
  </si>
  <si>
    <t>מחיר קבוע להקמת והפעלת המערכת</t>
  </si>
  <si>
    <t xml:space="preserve">כולל את כלל השירותים הנדרשים בסעיף 1.6 לפרק 1 </t>
  </si>
  <si>
    <t>כולל את כלל השירותים הנדרשים בסעיפים 1.5.2-1.5.3, 1.5.5-1.5.9, 1.5.10.3-1.5.10.5 ,1.5.11.2-1.5.16 ו- 1.5.18 לפרק 1. 
תמחור על בסיס 40 שעות לפעולת הדרכה- ראה סעיפים 6 ו-7 לנספח 2 ח' באשר להיקף פעולת ההדרכה</t>
  </si>
  <si>
    <t>כמפורט בסעיפים 1.5.17, 1.5.18 לפרק 1</t>
  </si>
  <si>
    <t>כמפורט בסעיף 1.5.17, 1.5.18 לפרק 1</t>
  </si>
  <si>
    <r>
      <t xml:space="preserve">כולל את כלל השירותים הנדרשים בסעיפים </t>
    </r>
    <r>
      <rPr>
        <sz val="12"/>
        <rFont val="David"/>
        <family val="2"/>
        <charset val="177"/>
      </rPr>
      <t xml:space="preserve"> 1.7.3.6-1.7.3.8, </t>
    </r>
    <r>
      <rPr>
        <sz val="12"/>
        <color theme="1"/>
        <rFont val="David"/>
        <family val="2"/>
        <charset val="177"/>
      </rPr>
      <t xml:space="preserve"> 1.7.3.10 ו- 1.7.4.2 לפרק 1 </t>
    </r>
  </si>
  <si>
    <r>
      <t xml:space="preserve">כולל את כלל השירותים הנדרשים בסעיפים 1.7.3.2 - 1.7.3.5 </t>
    </r>
    <r>
      <rPr>
        <sz val="12"/>
        <rFont val="David"/>
        <family val="2"/>
        <charset val="177"/>
      </rPr>
      <t xml:space="preserve"> ו</t>
    </r>
    <r>
      <rPr>
        <sz val="12"/>
        <color theme="1"/>
        <rFont val="David"/>
        <family val="2"/>
        <charset val="177"/>
      </rPr>
      <t xml:space="preserve">- 1.7.4.1 לפרק 1 </t>
    </r>
  </si>
  <si>
    <t xml:space="preserve">כולל את כלל השירותים הנדרשים בסעיף 1.8.9.1 לפרק 1 </t>
  </si>
  <si>
    <t xml:space="preserve">כולל את כלל השירותים הנדרשים בסעיפים 1.8.2-1.8.7 ו- 1.8.9.3 לפרק 1 </t>
  </si>
  <si>
    <t xml:space="preserve">כולל את כלל השירותים הנדרשים בסעיפים 1.8.1, 1.8.5.2, 1.8.9.2 לפרק 1 </t>
  </si>
  <si>
    <t xml:space="preserve">כולל את כלל השירותים הנדרשים בסעיפים 1.8.8 ו- 1.8.9.4 לפרק 1 </t>
  </si>
  <si>
    <t xml:space="preserve">כולל את כלל השירותים הנדרשים בסעיפים ‎1.3 וכן 1.7.3.1 ו-1.7.3.9 לפרק 1 </t>
  </si>
  <si>
    <t>הפניה לשירותים הנדרשים בפרק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</si>
</sst>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 &quot;₪&quot;\ * #,##0.00_ ;_ &quot;₪&quot;\ * \-#,##0.00_ ;_ &quot;₪&quot;\ * &quot;-&quot;??_ ;_ @_ "/>
    <numFmt numFmtId="164" formatCode="_ [$₪-40D]\ * #,##0.00_ ;_ [$₪-40D]\ * \-#,##0.00_ ;_ [$₪-40D]\ * &quot;-&quot;??_ ;_ @_ "/>
    <numFmt numFmtId="165" formatCode="&quot;₪&quot;\ #,##0.00"/>
  </numFmts>
  <fonts count="18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2"/>
      <color theme="1"/>
      <name val="David"/>
      <family val="2"/>
      <charset val="177"/>
    </font>
    <font>
      <b/>
      <sz val="12"/>
      <color theme="1"/>
      <name val="David"/>
      <family val="2"/>
      <charset val="177"/>
    </font>
    <font>
      <b/>
      <sz val="14"/>
      <color theme="1"/>
      <name val="David"/>
      <family val="2"/>
      <charset val="177"/>
    </font>
    <font>
      <b/>
      <sz val="10"/>
      <color theme="1"/>
      <name val="David"/>
      <family val="2"/>
      <charset val="177"/>
    </font>
    <font>
      <sz val="12"/>
      <color rgb="FF000000"/>
      <name val="David"/>
      <family val="2"/>
      <charset val="177"/>
    </font>
    <font>
      <sz val="12"/>
      <color theme="1"/>
      <name val="Calibri"/>
      <family val="2"/>
    </font>
    <font>
      <sz val="11"/>
      <color theme="1"/>
      <name val="David"/>
      <family val="2"/>
      <charset val="177"/>
    </font>
    <font>
      <sz val="16"/>
      <color theme="1"/>
      <name val="David"/>
      <family val="2"/>
      <charset val="177"/>
    </font>
    <font>
      <sz val="12"/>
      <color theme="1"/>
      <name val="Times New Roman"/>
      <family val="1"/>
    </font>
    <font>
      <sz val="14"/>
      <color theme="1"/>
      <name val="David"/>
      <family val="2"/>
      <charset val="177"/>
    </font>
    <font>
      <sz val="13"/>
      <color theme="1"/>
      <name val="David"/>
      <family val="2"/>
      <charset val="177"/>
    </font>
    <font>
      <sz val="14"/>
      <color rgb="FF000000"/>
      <name val="David"/>
      <family val="2"/>
      <charset val="177"/>
    </font>
    <font>
      <b/>
      <sz val="16"/>
      <color theme="1"/>
      <name val="David"/>
      <family val="2"/>
      <charset val="177"/>
    </font>
    <font>
      <b/>
      <sz val="16"/>
      <color rgb="FF000000"/>
      <name val="David"/>
      <family val="2"/>
      <charset val="177"/>
    </font>
    <font>
      <b/>
      <sz val="1"/>
      <color theme="1"/>
      <name val="David"/>
      <family val="2"/>
      <charset val="177"/>
    </font>
    <font>
      <sz val="12"/>
      <name val="David"/>
      <family val="2"/>
      <charset val="177"/>
    </font>
  </fonts>
  <fills count="8">
    <fill>
      <patternFill patternType="none"/>
    </fill>
    <fill>
      <patternFill patternType="gray125"/>
    </fill>
    <fill>
      <patternFill patternType="solid">
        <fgColor rgb="FF8DB3E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9">
    <xf numFmtId="0" fontId="0" fillId="0" borderId="0" xfId="0"/>
    <xf numFmtId="0" fontId="2" fillId="0" borderId="5" xfId="0" applyFont="1" applyBorder="1" applyAlignment="1">
      <alignment horizontal="center" vertical="center" wrapText="1" readingOrder="2"/>
    </xf>
    <xf numFmtId="0" fontId="0" fillId="0" borderId="0" xfId="0" applyAlignment="1">
      <alignment horizontal="center" vertical="center"/>
    </xf>
    <xf numFmtId="0" fontId="0" fillId="0" borderId="0" xfId="0" applyBorder="1"/>
    <xf numFmtId="0" fontId="2" fillId="0" borderId="7" xfId="0" applyFont="1" applyBorder="1" applyAlignment="1">
      <alignment horizontal="center" vertical="center" wrapText="1" readingOrder="2"/>
    </xf>
    <xf numFmtId="0" fontId="6" fillId="0" borderId="7" xfId="0" applyFont="1" applyBorder="1" applyAlignment="1">
      <alignment horizontal="center" vertical="center" wrapText="1" readingOrder="2"/>
    </xf>
    <xf numFmtId="0" fontId="3" fillId="3" borderId="10" xfId="0" applyFont="1" applyFill="1" applyBorder="1" applyAlignment="1">
      <alignment horizontal="center" vertical="center" wrapText="1" readingOrder="2"/>
    </xf>
    <xf numFmtId="0" fontId="3" fillId="3" borderId="11" xfId="0" applyFont="1" applyFill="1" applyBorder="1" applyAlignment="1">
      <alignment horizontal="center" vertical="center" wrapText="1" readingOrder="2"/>
    </xf>
    <xf numFmtId="0" fontId="5" fillId="3" borderId="11" xfId="0" applyFont="1" applyFill="1" applyBorder="1" applyAlignment="1">
      <alignment horizontal="center" vertical="center" wrapText="1" readingOrder="2"/>
    </xf>
    <xf numFmtId="0" fontId="3" fillId="3" borderId="12" xfId="0" applyFont="1" applyFill="1" applyBorder="1" applyAlignment="1">
      <alignment horizontal="center" vertical="center" wrapText="1" readingOrder="2"/>
    </xf>
    <xf numFmtId="0" fontId="2" fillId="0" borderId="13" xfId="0" applyFont="1" applyBorder="1" applyAlignment="1">
      <alignment horizontal="center" vertical="center" wrapText="1" readingOrder="2"/>
    </xf>
    <xf numFmtId="0" fontId="6" fillId="0" borderId="14" xfId="0" applyFont="1" applyBorder="1" applyAlignment="1">
      <alignment horizontal="center" vertical="center" wrapText="1" readingOrder="2"/>
    </xf>
    <xf numFmtId="0" fontId="2" fillId="0" borderId="14" xfId="0" applyFont="1" applyBorder="1" applyAlignment="1">
      <alignment horizontal="center" vertical="center" wrapText="1" readingOrder="2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 readingOrder="2"/>
    </xf>
    <xf numFmtId="0" fontId="2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 readingOrder="2"/>
    </xf>
    <xf numFmtId="0" fontId="6" fillId="0" borderId="19" xfId="0" applyFont="1" applyBorder="1" applyAlignment="1">
      <alignment horizontal="center" vertical="center" wrapText="1" readingOrder="2"/>
    </xf>
    <xf numFmtId="0" fontId="2" fillId="0" borderId="19" xfId="0" applyFont="1" applyBorder="1" applyAlignment="1">
      <alignment horizontal="center" vertical="center" wrapText="1" readingOrder="2"/>
    </xf>
    <xf numFmtId="0" fontId="2" fillId="0" borderId="20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 readingOrder="2"/>
    </xf>
    <xf numFmtId="0" fontId="2" fillId="0" borderId="11" xfId="0" applyFont="1" applyBorder="1" applyAlignment="1">
      <alignment horizontal="center" vertical="center" wrapText="1" readingOrder="2"/>
    </xf>
    <xf numFmtId="9" fontId="8" fillId="0" borderId="11" xfId="0" applyNumberFormat="1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3" fillId="3" borderId="21" xfId="0" applyFont="1" applyFill="1" applyBorder="1" applyAlignment="1">
      <alignment horizontal="center" vertical="center" wrapText="1" readingOrder="2"/>
    </xf>
    <xf numFmtId="0" fontId="3" fillId="3" borderId="22" xfId="0" applyFont="1" applyFill="1" applyBorder="1" applyAlignment="1">
      <alignment horizontal="center" vertical="center" wrapText="1" readingOrder="2"/>
    </xf>
    <xf numFmtId="0" fontId="5" fillId="3" borderId="22" xfId="0" applyFont="1" applyFill="1" applyBorder="1" applyAlignment="1">
      <alignment horizontal="center" vertical="center" wrapText="1" readingOrder="2"/>
    </xf>
    <xf numFmtId="0" fontId="3" fillId="3" borderId="23" xfId="0" applyFont="1" applyFill="1" applyBorder="1" applyAlignment="1">
      <alignment horizontal="center" vertical="center" wrapText="1" readingOrder="2"/>
    </xf>
    <xf numFmtId="0" fontId="0" fillId="0" borderId="17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9" fontId="12" fillId="0" borderId="14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 readingOrder="2"/>
    </xf>
    <xf numFmtId="0" fontId="6" fillId="0" borderId="0" xfId="0" applyFont="1" applyBorder="1" applyAlignment="1">
      <alignment horizontal="center" vertical="center" wrapText="1" readingOrder="2"/>
    </xf>
    <xf numFmtId="9" fontId="8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9" fontId="12" fillId="0" borderId="0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 readingOrder="2"/>
    </xf>
    <xf numFmtId="0" fontId="0" fillId="0" borderId="0" xfId="0" applyBorder="1" applyAlignment="1">
      <alignment horizontal="center" vertical="center"/>
    </xf>
    <xf numFmtId="9" fontId="2" fillId="0" borderId="11" xfId="2" applyFont="1" applyBorder="1" applyAlignment="1">
      <alignment horizontal="center" vertical="center" wrapText="1" readingOrder="2"/>
    </xf>
    <xf numFmtId="44" fontId="9" fillId="0" borderId="1" xfId="1" applyFont="1" applyBorder="1" applyAlignment="1">
      <alignment horizontal="right" vertical="center" wrapText="1" readingOrder="1"/>
    </xf>
    <xf numFmtId="0" fontId="11" fillId="0" borderId="1" xfId="0" applyFont="1" applyBorder="1" applyAlignment="1">
      <alignment horizontal="center" vertical="center" wrapText="1" readingOrder="2"/>
    </xf>
    <xf numFmtId="44" fontId="11" fillId="0" borderId="1" xfId="1" applyFont="1" applyBorder="1" applyAlignment="1">
      <alignment horizontal="center" vertical="center" wrapText="1" readingOrder="2"/>
    </xf>
    <xf numFmtId="164" fontId="11" fillId="0" borderId="1" xfId="1" applyNumberFormat="1" applyFont="1" applyBorder="1" applyAlignment="1">
      <alignment horizontal="center" vertical="center" wrapText="1" readingOrder="2"/>
    </xf>
    <xf numFmtId="164" fontId="2" fillId="0" borderId="7" xfId="0" applyNumberFormat="1" applyFont="1" applyBorder="1" applyAlignment="1">
      <alignment horizontal="center" vertical="center" wrapText="1" readingOrder="2"/>
    </xf>
    <xf numFmtId="44" fontId="2" fillId="0" borderId="7" xfId="1" applyFont="1" applyBorder="1" applyAlignment="1">
      <alignment horizontal="center" vertical="center" wrapText="1" readingOrder="2"/>
    </xf>
    <xf numFmtId="44" fontId="11" fillId="0" borderId="0" xfId="1" applyFont="1" applyBorder="1" applyAlignment="1">
      <alignment horizontal="center" vertical="center" wrapText="1" readingOrder="2"/>
    </xf>
    <xf numFmtId="0" fontId="13" fillId="0" borderId="0" xfId="0" applyFont="1" applyFill="1" applyBorder="1" applyAlignment="1">
      <alignment horizontal="center" vertical="center" wrapText="1" readingOrder="2"/>
    </xf>
    <xf numFmtId="9" fontId="12" fillId="0" borderId="7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 wrapText="1" readingOrder="2"/>
    </xf>
    <xf numFmtId="9" fontId="2" fillId="0" borderId="11" xfId="0" applyNumberFormat="1" applyFont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 readingOrder="2"/>
    </xf>
    <xf numFmtId="0" fontId="2" fillId="0" borderId="16" xfId="0" applyFont="1" applyFill="1" applyBorder="1" applyAlignment="1">
      <alignment horizontal="center" vertical="center" wrapText="1" readingOrder="2"/>
    </xf>
    <xf numFmtId="0" fontId="2" fillId="0" borderId="17" xfId="0" applyFont="1" applyFill="1" applyBorder="1" applyAlignment="1">
      <alignment horizontal="center" vertical="center" wrapText="1"/>
    </xf>
    <xf numFmtId="165" fontId="2" fillId="0" borderId="7" xfId="1" applyNumberFormat="1" applyFont="1" applyBorder="1" applyAlignment="1">
      <alignment horizontal="center" vertical="center" wrapText="1"/>
    </xf>
    <xf numFmtId="0" fontId="2" fillId="0" borderId="7" xfId="1" applyNumberFormat="1" applyFont="1" applyBorder="1" applyAlignment="1">
      <alignment horizontal="center" vertical="center" wrapText="1" readingOrder="2"/>
    </xf>
    <xf numFmtId="0" fontId="2" fillId="0" borderId="14" xfId="1" applyNumberFormat="1" applyFont="1" applyBorder="1" applyAlignment="1">
      <alignment horizontal="center" vertical="center" wrapText="1" readingOrder="2"/>
    </xf>
    <xf numFmtId="165" fontId="2" fillId="0" borderId="14" xfId="0" applyNumberFormat="1" applyFont="1" applyBorder="1" applyAlignment="1">
      <alignment horizontal="center" vertical="center" wrapText="1"/>
    </xf>
    <xf numFmtId="165" fontId="2" fillId="0" borderId="7" xfId="0" applyNumberFormat="1" applyFont="1" applyFill="1" applyBorder="1" applyAlignment="1">
      <alignment horizontal="center" vertical="center" readingOrder="2"/>
    </xf>
    <xf numFmtId="0" fontId="2" fillId="0" borderId="22" xfId="0" applyFont="1" applyBorder="1" applyAlignment="1">
      <alignment horizontal="center" vertical="center" wrapText="1" readingOrder="2"/>
    </xf>
    <xf numFmtId="0" fontId="4" fillId="2" borderId="6" xfId="0" applyFont="1" applyFill="1" applyBorder="1" applyAlignment="1">
      <alignment horizontal="center" vertical="center" wrapText="1" readingOrder="2"/>
    </xf>
    <xf numFmtId="0" fontId="4" fillId="2" borderId="2" xfId="0" applyFont="1" applyFill="1" applyBorder="1" applyAlignment="1">
      <alignment horizontal="center" vertical="center" wrapText="1" readingOrder="2"/>
    </xf>
    <xf numFmtId="0" fontId="2" fillId="0" borderId="21" xfId="0" applyFont="1" applyBorder="1" applyAlignment="1">
      <alignment horizontal="center" vertical="center" wrapText="1" readingOrder="2"/>
    </xf>
    <xf numFmtId="165" fontId="2" fillId="0" borderId="25" xfId="0" applyNumberFormat="1" applyFont="1" applyFill="1" applyBorder="1" applyAlignment="1">
      <alignment horizontal="center" vertical="center" readingOrder="2"/>
    </xf>
    <xf numFmtId="9" fontId="12" fillId="0" borderId="22" xfId="0" applyNumberFormat="1" applyFont="1" applyBorder="1" applyAlignment="1">
      <alignment horizontal="center" vertical="center"/>
    </xf>
    <xf numFmtId="165" fontId="2" fillId="0" borderId="7" xfId="0" applyNumberFormat="1" applyFont="1" applyFill="1" applyBorder="1" applyAlignment="1">
      <alignment horizontal="center" vertical="center" wrapText="1" readingOrder="2"/>
    </xf>
    <xf numFmtId="0" fontId="0" fillId="0" borderId="28" xfId="0" applyBorder="1" applyAlignment="1">
      <alignment horizontal="center" vertical="center"/>
    </xf>
    <xf numFmtId="0" fontId="2" fillId="0" borderId="27" xfId="0" applyFont="1" applyFill="1" applyBorder="1" applyAlignment="1">
      <alignment horizontal="center" vertical="center" wrapText="1" readingOrder="2"/>
    </xf>
    <xf numFmtId="0" fontId="2" fillId="0" borderId="22" xfId="0" applyFont="1" applyFill="1" applyBorder="1" applyAlignment="1">
      <alignment horizontal="center" vertical="center" wrapText="1" readingOrder="2"/>
    </xf>
    <xf numFmtId="0" fontId="2" fillId="7" borderId="13" xfId="0" applyFont="1" applyFill="1" applyBorder="1" applyAlignment="1">
      <alignment horizontal="center" vertical="center" wrapText="1" readingOrder="2"/>
    </xf>
    <xf numFmtId="0" fontId="2" fillId="7" borderId="16" xfId="0" applyFont="1" applyFill="1" applyBorder="1" applyAlignment="1">
      <alignment horizontal="center" vertical="center" wrapText="1" readingOrder="2"/>
    </xf>
    <xf numFmtId="0" fontId="2" fillId="7" borderId="7" xfId="0" applyFont="1" applyFill="1" applyBorder="1" applyAlignment="1">
      <alignment horizontal="center" vertical="center" wrapText="1" readingOrder="2"/>
    </xf>
    <xf numFmtId="165" fontId="2" fillId="7" borderId="7" xfId="0" applyNumberFormat="1" applyFont="1" applyFill="1" applyBorder="1" applyAlignment="1">
      <alignment horizontal="center" vertical="center" readingOrder="2"/>
    </xf>
    <xf numFmtId="44" fontId="9" fillId="0" borderId="1" xfId="0" applyNumberFormat="1" applyFont="1" applyBorder="1" applyAlignment="1">
      <alignment horizontal="center" vertical="center" wrapText="1" readingOrder="2"/>
    </xf>
    <xf numFmtId="0" fontId="15" fillId="5" borderId="2" xfId="0" applyFont="1" applyFill="1" applyBorder="1" applyAlignment="1">
      <alignment horizontal="center" vertical="center" wrapText="1" readingOrder="2"/>
    </xf>
    <xf numFmtId="0" fontId="15" fillId="5" borderId="3" xfId="0" applyFont="1" applyFill="1" applyBorder="1" applyAlignment="1">
      <alignment horizontal="center" vertical="center" wrapText="1" readingOrder="2"/>
    </xf>
    <xf numFmtId="0" fontId="15" fillId="5" borderId="4" xfId="0" applyFont="1" applyFill="1" applyBorder="1" applyAlignment="1">
      <alignment horizontal="center" vertical="center" wrapText="1" readingOrder="2"/>
    </xf>
    <xf numFmtId="0" fontId="4" fillId="2" borderId="6" xfId="0" applyFont="1" applyFill="1" applyBorder="1" applyAlignment="1">
      <alignment horizontal="center" vertical="center" wrapText="1" readingOrder="2"/>
    </xf>
    <xf numFmtId="0" fontId="4" fillId="2" borderId="8" xfId="0" applyFont="1" applyFill="1" applyBorder="1" applyAlignment="1">
      <alignment horizontal="center" vertical="center" wrapText="1" readingOrder="2"/>
    </xf>
    <xf numFmtId="0" fontId="4" fillId="2" borderId="9" xfId="0" applyFont="1" applyFill="1" applyBorder="1" applyAlignment="1">
      <alignment horizontal="center" vertical="center" wrapText="1" readingOrder="2"/>
    </xf>
    <xf numFmtId="0" fontId="4" fillId="2" borderId="2" xfId="0" applyFont="1" applyFill="1" applyBorder="1" applyAlignment="1">
      <alignment horizontal="center" vertical="center" wrapText="1" readingOrder="2"/>
    </xf>
    <xf numFmtId="0" fontId="4" fillId="2" borderId="3" xfId="0" applyFont="1" applyFill="1" applyBorder="1" applyAlignment="1">
      <alignment horizontal="center" vertical="center" wrapText="1" readingOrder="2"/>
    </xf>
    <xf numFmtId="0" fontId="4" fillId="2" borderId="4" xfId="0" applyFont="1" applyFill="1" applyBorder="1" applyAlignment="1">
      <alignment horizontal="center" vertical="center" wrapText="1" readingOrder="2"/>
    </xf>
    <xf numFmtId="0" fontId="13" fillId="4" borderId="2" xfId="0" applyFont="1" applyFill="1" applyBorder="1" applyAlignment="1">
      <alignment horizontal="center" vertical="center" wrapText="1" readingOrder="2"/>
    </xf>
    <xf numFmtId="0" fontId="13" fillId="4" borderId="3" xfId="0" applyFont="1" applyFill="1" applyBorder="1" applyAlignment="1">
      <alignment horizontal="center" vertical="center" wrapText="1" readingOrder="2"/>
    </xf>
    <xf numFmtId="0" fontId="13" fillId="4" borderId="4" xfId="0" applyFont="1" applyFill="1" applyBorder="1" applyAlignment="1">
      <alignment horizontal="center" vertical="center" wrapText="1" readingOrder="2"/>
    </xf>
    <xf numFmtId="0" fontId="14" fillId="6" borderId="2" xfId="0" applyFont="1" applyFill="1" applyBorder="1" applyAlignment="1">
      <alignment horizontal="center" vertical="center" wrapText="1"/>
    </xf>
    <xf numFmtId="0" fontId="14" fillId="6" borderId="3" xfId="0" applyFont="1" applyFill="1" applyBorder="1" applyAlignment="1">
      <alignment horizontal="center" vertical="center"/>
    </xf>
    <xf numFmtId="0" fontId="2" fillId="0" borderId="22" xfId="0" applyFont="1" applyBorder="1" applyAlignment="1">
      <alignment horizontal="center" vertical="center" wrapText="1" readingOrder="2"/>
    </xf>
    <xf numFmtId="0" fontId="2" fillId="0" borderId="25" xfId="0" applyFont="1" applyBorder="1" applyAlignment="1">
      <alignment horizontal="center" vertical="center" wrapText="1" readingOrder="2"/>
    </xf>
    <xf numFmtId="0" fontId="2" fillId="0" borderId="26" xfId="0" applyFont="1" applyBorder="1" applyAlignment="1">
      <alignment horizontal="center" vertical="center" wrapText="1" readingOrder="2"/>
    </xf>
    <xf numFmtId="44" fontId="2" fillId="0" borderId="22" xfId="1" applyFont="1" applyBorder="1" applyAlignment="1">
      <alignment horizontal="center" vertical="center" wrapText="1" readingOrder="2"/>
    </xf>
    <xf numFmtId="44" fontId="2" fillId="0" borderId="25" xfId="1" applyFont="1" applyBorder="1" applyAlignment="1">
      <alignment horizontal="center" vertical="center" wrapText="1" readingOrder="2"/>
    </xf>
    <xf numFmtId="44" fontId="2" fillId="0" borderId="24" xfId="1" applyFont="1" applyBorder="1" applyAlignment="1">
      <alignment horizontal="center" vertical="center" wrapText="1" readingOrder="2"/>
    </xf>
    <xf numFmtId="2" fontId="2" fillId="0" borderId="7" xfId="0" applyNumberFormat="1" applyFont="1" applyFill="1" applyBorder="1" applyAlignment="1">
      <alignment horizontal="center" vertical="center" wrapText="1" readingOrder="2"/>
    </xf>
    <xf numFmtId="165" fontId="2" fillId="0" borderId="7" xfId="0" applyNumberFormat="1" applyFont="1" applyBorder="1" applyAlignment="1">
      <alignment horizontal="center" vertical="center" wrapText="1" readingOrder="2"/>
    </xf>
    <xf numFmtId="44" fontId="6" fillId="0" borderId="11" xfId="0" applyNumberFormat="1" applyFont="1" applyBorder="1" applyAlignment="1">
      <alignment horizontal="center" vertical="center" wrapText="1" readingOrder="2"/>
    </xf>
    <xf numFmtId="165" fontId="2" fillId="0" borderId="5" xfId="0" applyNumberFormat="1" applyFont="1" applyBorder="1" applyAlignment="1">
      <alignment horizontal="center" vertical="center" wrapText="1" readingOrder="2"/>
    </xf>
    <xf numFmtId="0" fontId="3" fillId="3" borderId="25" xfId="0" applyFont="1" applyFill="1" applyBorder="1" applyAlignment="1">
      <alignment horizontal="center" vertical="center" wrapText="1" readingOrder="2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59"/>
  <sheetViews>
    <sheetView rightToLeft="1" tabSelected="1" topLeftCell="A25" zoomScale="90" zoomScaleNormal="90" zoomScalePageLayoutView="90" workbookViewId="0">
      <selection activeCell="K3" sqref="K3"/>
    </sheetView>
  </sheetViews>
  <sheetFormatPr defaultRowHeight="14.25" x14ac:dyDescent="0.2"/>
  <cols>
    <col min="1" max="2" width="18.25" style="2" customWidth="1"/>
    <col min="3" max="3" width="15.75" style="2" customWidth="1"/>
    <col min="4" max="5" width="12.875" style="2" customWidth="1"/>
    <col min="6" max="6" width="13.125" style="2" customWidth="1"/>
    <col min="7" max="7" width="35.375" style="2" customWidth="1"/>
    <col min="8" max="8" width="11.5" customWidth="1"/>
    <col min="9" max="9" width="12.875" customWidth="1"/>
    <col min="10" max="11" width="14.25" customWidth="1"/>
  </cols>
  <sheetData>
    <row r="1" spans="1:10" ht="30" customHeight="1" thickBot="1" x14ac:dyDescent="0.25">
      <c r="A1" s="60"/>
      <c r="B1" s="77" t="s">
        <v>21</v>
      </c>
      <c r="C1" s="78"/>
      <c r="D1" s="78"/>
      <c r="E1" s="78"/>
      <c r="F1" s="78"/>
      <c r="G1" s="78"/>
      <c r="H1" s="78"/>
      <c r="I1" s="78"/>
      <c r="J1" s="79"/>
    </row>
    <row r="2" spans="1:10" ht="56.25" customHeight="1" thickBot="1" x14ac:dyDescent="0.25">
      <c r="A2" s="6"/>
      <c r="B2" s="6" t="s">
        <v>0</v>
      </c>
      <c r="C2" s="7" t="s">
        <v>1</v>
      </c>
      <c r="D2" s="7" t="s">
        <v>74</v>
      </c>
      <c r="E2" s="7" t="s">
        <v>15</v>
      </c>
      <c r="F2" s="7" t="s">
        <v>3</v>
      </c>
      <c r="G2" s="8" t="s">
        <v>78</v>
      </c>
      <c r="H2" s="26" t="s">
        <v>2</v>
      </c>
      <c r="I2" s="26" t="s">
        <v>14</v>
      </c>
      <c r="J2" s="98" t="s">
        <v>123</v>
      </c>
    </row>
    <row r="3" spans="1:10" ht="63.75" thickBot="1" x14ac:dyDescent="0.25">
      <c r="A3" s="10">
        <v>1</v>
      </c>
      <c r="B3" s="10" t="s">
        <v>16</v>
      </c>
      <c r="C3" s="11" t="s">
        <v>5</v>
      </c>
      <c r="D3" s="58" t="s">
        <v>106</v>
      </c>
      <c r="E3" s="88"/>
      <c r="F3" s="12" t="s">
        <v>87</v>
      </c>
      <c r="G3" s="54" t="e">
        <f>MID(F3,1,SEARCH(" ",F3,1))*D3</f>
        <v>#VALUE!</v>
      </c>
      <c r="H3" s="48">
        <v>0.17</v>
      </c>
      <c r="I3" s="44" t="e">
        <f>G3*(1+$H$3)</f>
        <v>#VALUE!</v>
      </c>
      <c r="J3" s="13" t="s">
        <v>39</v>
      </c>
    </row>
    <row r="4" spans="1:10" ht="63.75" thickBot="1" x14ac:dyDescent="0.25">
      <c r="A4" s="10">
        <v>2</v>
      </c>
      <c r="B4" s="14" t="s">
        <v>17</v>
      </c>
      <c r="C4" s="5" t="s">
        <v>82</v>
      </c>
      <c r="D4" s="58" t="s">
        <v>75</v>
      </c>
      <c r="E4" s="89"/>
      <c r="F4" s="4" t="s">
        <v>88</v>
      </c>
      <c r="G4" s="54" t="e">
        <f t="shared" ref="G4:G7" si="0">MID(F4,1,SEARCH(" ",F4,1))*D4</f>
        <v>#VALUE!</v>
      </c>
      <c r="H4" s="48">
        <v>0.17</v>
      </c>
      <c r="I4" s="44" t="e">
        <f t="shared" ref="I4:I7" si="1">G4*(1+$H$3)</f>
        <v>#VALUE!</v>
      </c>
      <c r="J4" s="15" t="s">
        <v>40</v>
      </c>
    </row>
    <row r="5" spans="1:10" ht="63.75" thickBot="1" x14ac:dyDescent="0.25">
      <c r="A5" s="10">
        <v>3</v>
      </c>
      <c r="B5" s="14" t="s">
        <v>18</v>
      </c>
      <c r="C5" s="5" t="s">
        <v>6</v>
      </c>
      <c r="D5" s="58" t="s">
        <v>75</v>
      </c>
      <c r="E5" s="89"/>
      <c r="F5" s="71" t="s">
        <v>103</v>
      </c>
      <c r="G5" s="54" t="e">
        <f t="shared" si="0"/>
        <v>#VALUE!</v>
      </c>
      <c r="H5" s="48">
        <v>0.17</v>
      </c>
      <c r="I5" s="44" t="e">
        <f t="shared" si="1"/>
        <v>#VALUE!</v>
      </c>
      <c r="J5" s="15" t="s">
        <v>41</v>
      </c>
    </row>
    <row r="6" spans="1:10" ht="79.5" thickBot="1" x14ac:dyDescent="0.25">
      <c r="A6" s="10">
        <v>4</v>
      </c>
      <c r="B6" s="14" t="s">
        <v>19</v>
      </c>
      <c r="C6" s="5" t="s">
        <v>83</v>
      </c>
      <c r="D6" s="58" t="s">
        <v>75</v>
      </c>
      <c r="E6" s="89"/>
      <c r="F6" s="71" t="s">
        <v>104</v>
      </c>
      <c r="G6" s="54" t="e">
        <f t="shared" si="0"/>
        <v>#VALUE!</v>
      </c>
      <c r="H6" s="48">
        <v>0.17</v>
      </c>
      <c r="I6" s="44" t="e">
        <f t="shared" si="1"/>
        <v>#VALUE!</v>
      </c>
      <c r="J6" s="15" t="s">
        <v>42</v>
      </c>
    </row>
    <row r="7" spans="1:10" ht="63.75" thickBot="1" x14ac:dyDescent="0.25">
      <c r="A7" s="10">
        <v>5</v>
      </c>
      <c r="B7" s="16" t="s">
        <v>20</v>
      </c>
      <c r="C7" s="17" t="s">
        <v>7</v>
      </c>
      <c r="D7" s="58" t="s">
        <v>75</v>
      </c>
      <c r="E7" s="90"/>
      <c r="F7" s="17" t="s">
        <v>89</v>
      </c>
      <c r="G7" s="54" t="e">
        <f t="shared" si="0"/>
        <v>#VALUE!</v>
      </c>
      <c r="H7" s="48">
        <v>0.17</v>
      </c>
      <c r="I7" s="49" t="e">
        <f t="shared" si="1"/>
        <v>#VALUE!</v>
      </c>
      <c r="J7" s="19" t="s">
        <v>43</v>
      </c>
    </row>
    <row r="8" spans="1:10" ht="17.25" customHeight="1" thickBot="1" x14ac:dyDescent="0.25">
      <c r="A8" s="32"/>
      <c r="B8" s="32"/>
      <c r="C8" s="33"/>
      <c r="D8" s="32"/>
      <c r="E8" s="32"/>
      <c r="F8" s="33"/>
      <c r="G8" s="32"/>
      <c r="H8" s="36"/>
      <c r="I8" s="32"/>
      <c r="J8" s="35"/>
    </row>
    <row r="9" spans="1:10" ht="39" customHeight="1" thickBot="1" x14ac:dyDescent="0.25">
      <c r="A9" s="32"/>
      <c r="B9" s="32"/>
      <c r="C9" s="33"/>
      <c r="D9" s="32"/>
      <c r="E9" s="32"/>
      <c r="F9" s="83" t="s">
        <v>22</v>
      </c>
      <c r="G9" s="84"/>
      <c r="H9" s="85"/>
      <c r="I9" s="43" t="e">
        <f>SUM(I3:I7)</f>
        <v>#VALUE!</v>
      </c>
      <c r="J9" s="35"/>
    </row>
    <row r="10" spans="1:10" ht="15" thickBot="1" x14ac:dyDescent="0.25"/>
    <row r="11" spans="1:10" ht="33" customHeight="1" thickBot="1" x14ac:dyDescent="0.25">
      <c r="A11" s="61"/>
      <c r="B11" s="80" t="s">
        <v>23</v>
      </c>
      <c r="C11" s="81"/>
      <c r="D11" s="81"/>
      <c r="E11" s="81"/>
      <c r="F11" s="81"/>
      <c r="G11" s="81"/>
      <c r="H11" s="81"/>
      <c r="I11" s="81"/>
      <c r="J11" s="82"/>
    </row>
    <row r="12" spans="1:10" ht="61.5" customHeight="1" thickBot="1" x14ac:dyDescent="0.25">
      <c r="A12" s="6" t="s">
        <v>73</v>
      </c>
      <c r="B12" s="6" t="s">
        <v>0</v>
      </c>
      <c r="C12" s="7" t="s">
        <v>1</v>
      </c>
      <c r="D12" s="7" t="s">
        <v>76</v>
      </c>
      <c r="E12" s="7" t="s">
        <v>15</v>
      </c>
      <c r="F12" s="7" t="s">
        <v>3</v>
      </c>
      <c r="G12" s="8" t="s">
        <v>78</v>
      </c>
      <c r="H12" s="26" t="s">
        <v>2</v>
      </c>
      <c r="I12" s="26" t="s">
        <v>14</v>
      </c>
      <c r="J12" s="9" t="s">
        <v>15</v>
      </c>
    </row>
    <row r="13" spans="1:10" ht="111" thickBot="1" x14ac:dyDescent="0.25">
      <c r="A13" s="24">
        <v>1</v>
      </c>
      <c r="B13" s="24" t="s">
        <v>49</v>
      </c>
      <c r="C13" s="11" t="s">
        <v>8</v>
      </c>
      <c r="D13" s="58" t="s">
        <v>75</v>
      </c>
      <c r="E13" s="91"/>
      <c r="F13" s="12" t="s">
        <v>90</v>
      </c>
      <c r="G13" s="56" t="e">
        <f>65*D13</f>
        <v>#VALUE!</v>
      </c>
      <c r="H13" s="48">
        <v>0.17</v>
      </c>
      <c r="I13" s="45" t="e">
        <f>G13*(1+$H$13)</f>
        <v>#VALUE!</v>
      </c>
      <c r="J13" s="23" t="s">
        <v>109</v>
      </c>
    </row>
    <row r="14" spans="1:10" ht="252.75" thickBot="1" x14ac:dyDescent="0.25">
      <c r="A14" s="14">
        <v>2</v>
      </c>
      <c r="B14" s="14" t="s">
        <v>44</v>
      </c>
      <c r="C14" s="5" t="s">
        <v>50</v>
      </c>
      <c r="D14" s="58" t="s">
        <v>75</v>
      </c>
      <c r="E14" s="92"/>
      <c r="F14" s="4" t="s">
        <v>91</v>
      </c>
      <c r="G14" s="54" t="e">
        <f t="shared" ref="G14" si="2">MID(F14,1,SEARCH(" ",F14,1))*D14</f>
        <v>#VALUE!</v>
      </c>
      <c r="H14" s="48">
        <v>0.17</v>
      </c>
      <c r="I14" s="45" t="e">
        <f>G14*(1+$H$13)</f>
        <v>#VALUE!</v>
      </c>
      <c r="J14" s="23" t="s">
        <v>113</v>
      </c>
    </row>
    <row r="15" spans="1:10" ht="48" thickBot="1" x14ac:dyDescent="0.25">
      <c r="A15" s="24">
        <v>3</v>
      </c>
      <c r="B15" s="14" t="s">
        <v>45</v>
      </c>
      <c r="C15" s="5" t="s">
        <v>9</v>
      </c>
      <c r="D15" s="58" t="s">
        <v>75</v>
      </c>
      <c r="E15" s="92"/>
      <c r="F15" s="4">
        <v>2</v>
      </c>
      <c r="G15" s="55" t="e">
        <f>F15*D15</f>
        <v>#VALUE!</v>
      </c>
      <c r="H15" s="48">
        <v>0.17</v>
      </c>
      <c r="I15" s="45" t="e">
        <f t="shared" ref="I14:I15" si="3">G15*(1+$H$13)</f>
        <v>#VALUE!</v>
      </c>
      <c r="J15" s="23" t="s">
        <v>114</v>
      </c>
    </row>
    <row r="16" spans="1:10" ht="48" thickBot="1" x14ac:dyDescent="0.25">
      <c r="A16" s="14">
        <v>4</v>
      </c>
      <c r="B16" s="14" t="s">
        <v>46</v>
      </c>
      <c r="C16" s="5" t="s">
        <v>9</v>
      </c>
      <c r="D16" s="58" t="s">
        <v>75</v>
      </c>
      <c r="E16" s="93"/>
      <c r="F16" s="4">
        <v>2</v>
      </c>
      <c r="G16" s="55" t="e">
        <f>F16*D16</f>
        <v>#VALUE!</v>
      </c>
      <c r="H16" s="48">
        <v>0.17</v>
      </c>
      <c r="I16" s="45" t="e">
        <f t="shared" ref="I16" si="4">G16*(1+$H$13)</f>
        <v>#VALUE!</v>
      </c>
      <c r="J16" s="23" t="s">
        <v>115</v>
      </c>
    </row>
    <row r="17" spans="1:10" ht="17.25" thickBot="1" x14ac:dyDescent="0.25">
      <c r="A17" s="32"/>
      <c r="B17" s="32"/>
      <c r="C17" s="33"/>
      <c r="D17" s="32"/>
      <c r="E17" s="32"/>
      <c r="F17" s="32"/>
      <c r="G17" s="32"/>
      <c r="H17" s="36"/>
      <c r="I17" s="32"/>
      <c r="J17" s="3"/>
    </row>
    <row r="18" spans="1:10" ht="34.5" customHeight="1" thickBot="1" x14ac:dyDescent="0.25">
      <c r="A18" s="32"/>
      <c r="B18" s="32"/>
      <c r="C18" s="33"/>
      <c r="D18" s="32"/>
      <c r="E18" s="32"/>
      <c r="F18" s="83" t="s">
        <v>24</v>
      </c>
      <c r="G18" s="84"/>
      <c r="H18" s="85"/>
      <c r="I18" s="42" t="e">
        <f>SUM(I13:I16)</f>
        <v>#VALUE!</v>
      </c>
      <c r="J18" s="3"/>
    </row>
    <row r="19" spans="1:10" ht="15" thickBot="1" x14ac:dyDescent="0.25"/>
    <row r="20" spans="1:10" ht="31.5" customHeight="1" thickBot="1" x14ac:dyDescent="0.25">
      <c r="A20" s="61"/>
      <c r="B20" s="80" t="s">
        <v>34</v>
      </c>
      <c r="C20" s="81"/>
      <c r="D20" s="81"/>
      <c r="E20" s="81"/>
      <c r="F20" s="81"/>
      <c r="G20" s="81"/>
      <c r="H20" s="81"/>
      <c r="I20" s="81"/>
      <c r="J20" s="82"/>
    </row>
    <row r="21" spans="1:10" ht="48" thickBot="1" x14ac:dyDescent="0.25">
      <c r="A21" s="6"/>
      <c r="B21" s="6" t="s">
        <v>0</v>
      </c>
      <c r="C21" s="7" t="s">
        <v>1</v>
      </c>
      <c r="D21" s="7" t="s">
        <v>77</v>
      </c>
      <c r="E21" s="7"/>
      <c r="F21" s="7" t="s">
        <v>3</v>
      </c>
      <c r="G21" s="8" t="s">
        <v>81</v>
      </c>
      <c r="H21" s="7" t="s">
        <v>2</v>
      </c>
      <c r="I21" s="7" t="s">
        <v>14</v>
      </c>
      <c r="J21" s="9" t="s">
        <v>15</v>
      </c>
    </row>
    <row r="22" spans="1:10" ht="63.75" thickBot="1" x14ac:dyDescent="0.25">
      <c r="A22" s="1">
        <v>1</v>
      </c>
      <c r="B22" s="1" t="s">
        <v>110</v>
      </c>
      <c r="C22" s="5" t="s">
        <v>111</v>
      </c>
      <c r="D22" s="58"/>
      <c r="E22" s="1"/>
      <c r="F22" s="1">
        <v>1</v>
      </c>
      <c r="G22" s="97">
        <f>D22</f>
        <v>0</v>
      </c>
      <c r="H22" s="50">
        <v>0.17</v>
      </c>
      <c r="I22" s="97">
        <f>G22*(1+H22)</f>
        <v>0</v>
      </c>
      <c r="J22" s="23" t="s">
        <v>112</v>
      </c>
    </row>
    <row r="23" spans="1:10" ht="15" thickBot="1" x14ac:dyDescent="0.25"/>
    <row r="24" spans="1:10" ht="35.25" customHeight="1" thickBot="1" x14ac:dyDescent="0.25">
      <c r="F24" s="83" t="s">
        <v>25</v>
      </c>
      <c r="G24" s="84"/>
      <c r="H24" s="85"/>
      <c r="I24" s="42">
        <f>I22</f>
        <v>0</v>
      </c>
    </row>
    <row r="25" spans="1:10" ht="19.5" thickBot="1" x14ac:dyDescent="0.25">
      <c r="F25" s="47"/>
      <c r="G25" s="47"/>
      <c r="H25" s="47"/>
      <c r="I25" s="46"/>
    </row>
    <row r="26" spans="1:10" ht="28.5" customHeight="1" thickBot="1" x14ac:dyDescent="0.25">
      <c r="A26" s="61"/>
      <c r="B26" s="80" t="s">
        <v>27</v>
      </c>
      <c r="C26" s="81"/>
      <c r="D26" s="81"/>
      <c r="E26" s="81"/>
      <c r="F26" s="81"/>
      <c r="G26" s="81"/>
      <c r="H26" s="81"/>
      <c r="I26" s="81"/>
      <c r="J26" s="82"/>
    </row>
    <row r="27" spans="1:10" ht="48" thickBot="1" x14ac:dyDescent="0.25">
      <c r="A27" s="25"/>
      <c r="B27" s="25" t="s">
        <v>0</v>
      </c>
      <c r="C27" s="26" t="s">
        <v>1</v>
      </c>
      <c r="D27" s="26" t="s">
        <v>77</v>
      </c>
      <c r="E27" s="26" t="s">
        <v>15</v>
      </c>
      <c r="F27" s="26" t="s">
        <v>3</v>
      </c>
      <c r="G27" s="27" t="s">
        <v>78</v>
      </c>
      <c r="H27" s="26" t="s">
        <v>2</v>
      </c>
      <c r="I27" s="26" t="s">
        <v>14</v>
      </c>
      <c r="J27" s="28" t="s">
        <v>15</v>
      </c>
    </row>
    <row r="28" spans="1:10" ht="95.25" thickBot="1" x14ac:dyDescent="0.25">
      <c r="A28" s="10">
        <v>1</v>
      </c>
      <c r="B28" s="10" t="s">
        <v>37</v>
      </c>
      <c r="C28" s="11" t="s">
        <v>10</v>
      </c>
      <c r="D28" s="58"/>
      <c r="E28" s="12" t="s">
        <v>62</v>
      </c>
      <c r="F28" s="12" t="s">
        <v>94</v>
      </c>
      <c r="G28" s="57">
        <f>MID(F28,1,SEARCH(" ",F28,1))*D28</f>
        <v>0</v>
      </c>
      <c r="H28" s="31">
        <v>0.17</v>
      </c>
      <c r="I28" s="12">
        <f>G28*(1+$H$28)</f>
        <v>0</v>
      </c>
      <c r="J28" s="13" t="s">
        <v>116</v>
      </c>
    </row>
    <row r="29" spans="1:10" ht="126.75" thickBot="1" x14ac:dyDescent="0.25">
      <c r="A29" s="52">
        <v>2</v>
      </c>
      <c r="B29" s="52" t="s">
        <v>54</v>
      </c>
      <c r="C29" s="51" t="s">
        <v>86</v>
      </c>
      <c r="D29" s="58"/>
      <c r="E29" s="51" t="s">
        <v>63</v>
      </c>
      <c r="F29" s="51" t="s">
        <v>92</v>
      </c>
      <c r="G29" s="57">
        <f t="shared" ref="G29:G35" si="5">MID(F29,1,SEARCH(" ",F29,1))*D29</f>
        <v>0</v>
      </c>
      <c r="H29" s="31">
        <v>0.17</v>
      </c>
      <c r="I29" s="51">
        <f t="shared" ref="I29:I31" si="6">G29*(1+$H$28)</f>
        <v>0</v>
      </c>
      <c r="J29" s="53" t="s">
        <v>117</v>
      </c>
    </row>
    <row r="30" spans="1:10" ht="129.75" customHeight="1" thickBot="1" x14ac:dyDescent="0.25">
      <c r="A30" s="10">
        <v>3</v>
      </c>
      <c r="B30" s="14" t="s">
        <v>57</v>
      </c>
      <c r="C30" s="4" t="s">
        <v>56</v>
      </c>
      <c r="D30" s="58"/>
      <c r="E30" s="4" t="s">
        <v>65</v>
      </c>
      <c r="F30" s="4" t="s">
        <v>95</v>
      </c>
      <c r="G30" s="57">
        <f t="shared" si="5"/>
        <v>0</v>
      </c>
      <c r="H30" s="31">
        <v>0.17</v>
      </c>
      <c r="I30" s="4">
        <f t="shared" si="6"/>
        <v>0</v>
      </c>
      <c r="J30" s="15" t="s">
        <v>47</v>
      </c>
    </row>
    <row r="31" spans="1:10" ht="105.75" customHeight="1" thickBot="1" x14ac:dyDescent="0.25">
      <c r="A31" s="52">
        <v>4</v>
      </c>
      <c r="B31" s="14" t="s">
        <v>35</v>
      </c>
      <c r="C31" s="4" t="s">
        <v>59</v>
      </c>
      <c r="D31" s="94"/>
      <c r="E31" s="4" t="s">
        <v>66</v>
      </c>
      <c r="F31" s="4" t="s">
        <v>96</v>
      </c>
      <c r="G31" s="57">
        <f t="shared" si="5"/>
        <v>0</v>
      </c>
      <c r="H31" s="31">
        <v>0.17</v>
      </c>
      <c r="I31" s="4">
        <f t="shared" si="6"/>
        <v>0</v>
      </c>
      <c r="J31" s="15" t="s">
        <v>48</v>
      </c>
    </row>
    <row r="32" spans="1:10" ht="252.75" thickBot="1" x14ac:dyDescent="0.25">
      <c r="A32" s="69">
        <v>5</v>
      </c>
      <c r="B32" s="70" t="s">
        <v>11</v>
      </c>
      <c r="C32" s="71" t="s">
        <v>58</v>
      </c>
      <c r="D32" s="72"/>
      <c r="E32" s="71" t="s">
        <v>67</v>
      </c>
      <c r="F32" s="71" t="s">
        <v>93</v>
      </c>
      <c r="G32" s="57">
        <f t="shared" si="5"/>
        <v>0</v>
      </c>
      <c r="H32" s="31">
        <v>0.17</v>
      </c>
      <c r="I32" s="4">
        <f t="shared" ref="I32:I34" si="7">G32*(1+$G$28)</f>
        <v>0</v>
      </c>
      <c r="J32" s="15" t="s">
        <v>51</v>
      </c>
    </row>
    <row r="33" spans="1:13" ht="111.75" customHeight="1" thickBot="1" x14ac:dyDescent="0.25">
      <c r="A33" s="52">
        <v>6</v>
      </c>
      <c r="B33" s="14" t="s">
        <v>12</v>
      </c>
      <c r="C33" s="4" t="s">
        <v>84</v>
      </c>
      <c r="D33" s="58"/>
      <c r="E33" s="4" t="s">
        <v>107</v>
      </c>
      <c r="F33" s="51" t="s">
        <v>97</v>
      </c>
      <c r="G33" s="57">
        <f t="shared" si="5"/>
        <v>0</v>
      </c>
      <c r="H33" s="31">
        <v>0.17</v>
      </c>
      <c r="I33" s="4">
        <f t="shared" si="7"/>
        <v>0</v>
      </c>
      <c r="J33" s="29"/>
      <c r="M33">
        <f>(45*525+65*175)/700</f>
        <v>50</v>
      </c>
    </row>
    <row r="34" spans="1:13" ht="111.75" customHeight="1" thickBot="1" x14ac:dyDescent="0.25">
      <c r="A34" s="10">
        <v>7</v>
      </c>
      <c r="B34" s="14" t="s">
        <v>12</v>
      </c>
      <c r="C34" s="4" t="s">
        <v>85</v>
      </c>
      <c r="D34" s="58"/>
      <c r="E34" s="4" t="s">
        <v>108</v>
      </c>
      <c r="F34" s="67" t="s">
        <v>98</v>
      </c>
      <c r="G34" s="57">
        <f t="shared" si="5"/>
        <v>0</v>
      </c>
      <c r="H34" s="31">
        <v>0.17</v>
      </c>
      <c r="I34" s="4">
        <f t="shared" si="7"/>
        <v>0</v>
      </c>
      <c r="J34" s="66"/>
    </row>
    <row r="35" spans="1:13" ht="117.75" customHeight="1" thickBot="1" x14ac:dyDescent="0.25">
      <c r="A35" s="52">
        <v>8</v>
      </c>
      <c r="B35" s="16" t="s">
        <v>13</v>
      </c>
      <c r="C35" s="18" t="s">
        <v>60</v>
      </c>
      <c r="D35" s="58"/>
      <c r="E35" s="4" t="s">
        <v>68</v>
      </c>
      <c r="F35" s="18" t="s">
        <v>99</v>
      </c>
      <c r="G35" s="57">
        <f t="shared" si="5"/>
        <v>0</v>
      </c>
      <c r="H35" s="31">
        <v>0.17</v>
      </c>
      <c r="I35" s="18">
        <f>G35*(1+$G$28)</f>
        <v>0</v>
      </c>
      <c r="J35" s="30"/>
    </row>
    <row r="36" spans="1:13" ht="29.25" customHeight="1" thickBot="1" x14ac:dyDescent="0.25">
      <c r="A36" s="32"/>
      <c r="B36" s="32"/>
      <c r="C36" s="32"/>
      <c r="D36" s="32"/>
      <c r="E36" s="32"/>
      <c r="F36" s="37"/>
      <c r="G36" s="32"/>
      <c r="H36" s="36"/>
      <c r="I36" s="32"/>
      <c r="J36" s="38"/>
    </row>
    <row r="37" spans="1:13" ht="36" customHeight="1" thickBot="1" x14ac:dyDescent="0.25">
      <c r="A37" s="32"/>
      <c r="B37" s="32"/>
      <c r="C37" s="32"/>
      <c r="D37" s="32"/>
      <c r="E37" s="32"/>
      <c r="F37" s="83" t="s">
        <v>26</v>
      </c>
      <c r="G37" s="84"/>
      <c r="H37" s="85"/>
      <c r="I37" s="42">
        <f>SUM(I28:I35)</f>
        <v>0</v>
      </c>
      <c r="J37" s="38"/>
    </row>
    <row r="38" spans="1:13" ht="33" customHeight="1" thickBot="1" x14ac:dyDescent="0.25"/>
    <row r="39" spans="1:13" ht="27.75" customHeight="1" thickBot="1" x14ac:dyDescent="0.25">
      <c r="A39" s="61"/>
      <c r="B39" s="80" t="s">
        <v>28</v>
      </c>
      <c r="C39" s="81"/>
      <c r="D39" s="81"/>
      <c r="E39" s="81"/>
      <c r="F39" s="81"/>
      <c r="G39" s="81"/>
      <c r="H39" s="81"/>
      <c r="I39" s="81"/>
      <c r="J39" s="82"/>
    </row>
    <row r="40" spans="1:13" ht="67.5" customHeight="1" thickBot="1" x14ac:dyDescent="0.25">
      <c r="A40" s="25"/>
      <c r="B40" s="25" t="s">
        <v>0</v>
      </c>
      <c r="C40" s="26" t="s">
        <v>1</v>
      </c>
      <c r="D40" s="26" t="s">
        <v>77</v>
      </c>
      <c r="E40" s="26" t="s">
        <v>15</v>
      </c>
      <c r="F40" s="26" t="s">
        <v>3</v>
      </c>
      <c r="G40" s="27" t="s">
        <v>78</v>
      </c>
      <c r="H40" s="26" t="s">
        <v>2</v>
      </c>
      <c r="I40" s="26" t="s">
        <v>14</v>
      </c>
      <c r="J40" s="28" t="s">
        <v>15</v>
      </c>
    </row>
    <row r="41" spans="1:13" ht="79.5" thickBot="1" x14ac:dyDescent="0.25">
      <c r="A41" s="62">
        <v>1</v>
      </c>
      <c r="B41" s="62" t="s">
        <v>70</v>
      </c>
      <c r="C41" s="59" t="s">
        <v>56</v>
      </c>
      <c r="D41" s="63"/>
      <c r="E41" s="59" t="s">
        <v>71</v>
      </c>
      <c r="F41" s="68" t="s">
        <v>100</v>
      </c>
      <c r="G41" s="57">
        <f t="shared" ref="G41:G43" si="8">MID(F41,1,SEARCH(" ",F41,1))*D41</f>
        <v>0</v>
      </c>
      <c r="H41" s="64">
        <v>0.17</v>
      </c>
      <c r="I41" s="12">
        <f>G41*(1+$H$42)</f>
        <v>0</v>
      </c>
      <c r="J41" s="13" t="s">
        <v>118</v>
      </c>
    </row>
    <row r="42" spans="1:13" ht="111" thickBot="1" x14ac:dyDescent="0.25">
      <c r="A42" s="10">
        <v>2</v>
      </c>
      <c r="B42" s="10" t="s">
        <v>36</v>
      </c>
      <c r="C42" s="12" t="s">
        <v>53</v>
      </c>
      <c r="D42" s="58"/>
      <c r="E42" s="12" t="s">
        <v>72</v>
      </c>
      <c r="F42" s="12" t="s">
        <v>101</v>
      </c>
      <c r="G42" s="57">
        <f t="shared" si="8"/>
        <v>0</v>
      </c>
      <c r="H42" s="64">
        <v>0.17</v>
      </c>
      <c r="I42" s="12">
        <f>G42*(1+$H$42)</f>
        <v>0</v>
      </c>
      <c r="J42" s="13" t="s">
        <v>119</v>
      </c>
    </row>
    <row r="43" spans="1:13" ht="111" thickBot="1" x14ac:dyDescent="0.25">
      <c r="A43" s="62">
        <v>3</v>
      </c>
      <c r="B43" s="14" t="s">
        <v>55</v>
      </c>
      <c r="C43" s="4" t="s">
        <v>61</v>
      </c>
      <c r="D43" s="65"/>
      <c r="E43" s="4" t="s">
        <v>64</v>
      </c>
      <c r="F43" s="4" t="s">
        <v>100</v>
      </c>
      <c r="G43" s="57">
        <f t="shared" si="8"/>
        <v>0</v>
      </c>
      <c r="H43" s="64">
        <v>0.17</v>
      </c>
      <c r="I43" s="4">
        <f>G43*(1+$H$42)</f>
        <v>0</v>
      </c>
      <c r="J43" s="15" t="s">
        <v>120</v>
      </c>
    </row>
    <row r="44" spans="1:13" ht="94.5" x14ac:dyDescent="0.2">
      <c r="A44" s="10">
        <v>4</v>
      </c>
      <c r="B44" s="14" t="s">
        <v>102</v>
      </c>
      <c r="C44" s="51" t="s">
        <v>38</v>
      </c>
      <c r="D44" s="58" t="s">
        <v>75</v>
      </c>
      <c r="E44" s="51" t="s">
        <v>69</v>
      </c>
      <c r="F44" s="51">
        <v>2</v>
      </c>
      <c r="G44" s="95" t="str">
        <f>D44</f>
        <v xml:space="preserve">_________ </v>
      </c>
      <c r="H44" s="64">
        <v>0.17</v>
      </c>
      <c r="I44" s="4" t="e">
        <f>G44*(1+$H$42)</f>
        <v>#VALUE!</v>
      </c>
      <c r="J44" s="15" t="s">
        <v>121</v>
      </c>
    </row>
    <row r="45" spans="1:13" ht="15" thickBot="1" x14ac:dyDescent="0.25"/>
    <row r="46" spans="1:13" ht="33.75" customHeight="1" thickBot="1" x14ac:dyDescent="0.25">
      <c r="F46" s="83" t="s">
        <v>29</v>
      </c>
      <c r="G46" s="84"/>
      <c r="H46" s="85"/>
      <c r="I46" s="42" t="e">
        <f>SUM(I42:I44)</f>
        <v>#VALUE!</v>
      </c>
    </row>
    <row r="48" spans="1:13" ht="15" thickBot="1" x14ac:dyDescent="0.25"/>
    <row r="49" spans="1:10" ht="41.25" customHeight="1" thickBot="1" x14ac:dyDescent="0.25">
      <c r="F49" s="86" t="s">
        <v>52</v>
      </c>
      <c r="G49" s="87"/>
      <c r="H49" s="87"/>
      <c r="I49" s="40" t="e">
        <f>I46+I37+I24+I18+I9</f>
        <v>#VALUE!</v>
      </c>
    </row>
    <row r="50" spans="1:10" ht="15" thickBot="1" x14ac:dyDescent="0.25"/>
    <row r="51" spans="1:10" ht="29.25" customHeight="1" thickBot="1" x14ac:dyDescent="0.25">
      <c r="A51" s="61"/>
      <c r="B51" s="80" t="s">
        <v>30</v>
      </c>
      <c r="C51" s="81"/>
      <c r="D51" s="81"/>
      <c r="E51" s="81"/>
      <c r="F51" s="81"/>
      <c r="G51" s="81"/>
      <c r="H51" s="81"/>
      <c r="I51" s="81"/>
      <c r="J51" s="82"/>
    </row>
    <row r="52" spans="1:10" ht="45" thickBot="1" x14ac:dyDescent="0.25">
      <c r="A52" s="6"/>
      <c r="B52" s="6" t="s">
        <v>0</v>
      </c>
      <c r="C52" s="7" t="s">
        <v>1</v>
      </c>
      <c r="D52" s="7" t="s">
        <v>31</v>
      </c>
      <c r="E52" s="7" t="s">
        <v>15</v>
      </c>
      <c r="F52" s="7" t="s">
        <v>32</v>
      </c>
      <c r="G52" s="8" t="s">
        <v>78</v>
      </c>
      <c r="H52" s="7" t="s">
        <v>2</v>
      </c>
      <c r="I52" s="7" t="s">
        <v>14</v>
      </c>
      <c r="J52" s="9" t="s">
        <v>15</v>
      </c>
    </row>
    <row r="53" spans="1:10" ht="221.25" thickBot="1" x14ac:dyDescent="0.25">
      <c r="A53" s="20">
        <v>1</v>
      </c>
      <c r="B53" s="20" t="s">
        <v>4</v>
      </c>
      <c r="C53" s="21" t="s">
        <v>33</v>
      </c>
      <c r="D53" s="39"/>
      <c r="E53" s="39" t="s">
        <v>105</v>
      </c>
      <c r="F53" s="96" t="e">
        <f>I49</f>
        <v>#VALUE!</v>
      </c>
      <c r="G53" s="21" t="e">
        <f>F53*D53</f>
        <v>#VALUE!</v>
      </c>
      <c r="H53" s="22">
        <v>0.17</v>
      </c>
      <c r="I53" s="21" t="e">
        <f>G53*(1+H53)</f>
        <v>#VALUE!</v>
      </c>
      <c r="J53" s="23" t="s">
        <v>122</v>
      </c>
    </row>
    <row r="54" spans="1:10" ht="16.5" thickBot="1" x14ac:dyDescent="0.25">
      <c r="A54" s="32"/>
      <c r="B54" s="32"/>
      <c r="C54" s="32"/>
      <c r="D54" s="32"/>
      <c r="E54" s="32"/>
      <c r="F54" s="33"/>
      <c r="G54" s="32"/>
      <c r="H54" s="34"/>
      <c r="I54" s="32"/>
      <c r="J54" s="35"/>
    </row>
    <row r="55" spans="1:10" ht="26.25" customHeight="1" thickBot="1" x14ac:dyDescent="0.25">
      <c r="A55" s="32"/>
      <c r="B55" s="32"/>
      <c r="C55" s="32"/>
      <c r="D55" s="32"/>
      <c r="E55" s="32"/>
      <c r="F55" s="83" t="s">
        <v>80</v>
      </c>
      <c r="G55" s="84"/>
      <c r="H55" s="85"/>
      <c r="I55" s="41" t="e">
        <f>I53</f>
        <v>#VALUE!</v>
      </c>
      <c r="J55" s="35"/>
    </row>
    <row r="58" spans="1:10" ht="15" thickBot="1" x14ac:dyDescent="0.25"/>
    <row r="59" spans="1:10" ht="54.75" customHeight="1" thickBot="1" x14ac:dyDescent="0.25">
      <c r="F59" s="74" t="s">
        <v>79</v>
      </c>
      <c r="G59" s="75"/>
      <c r="H59" s="76"/>
      <c r="I59" s="73" t="e">
        <f>I53+I49</f>
        <v>#VALUE!</v>
      </c>
    </row>
  </sheetData>
  <mergeCells count="16">
    <mergeCell ref="F59:H59"/>
    <mergeCell ref="B1:J1"/>
    <mergeCell ref="B11:J11"/>
    <mergeCell ref="B20:J20"/>
    <mergeCell ref="B26:J26"/>
    <mergeCell ref="F55:H55"/>
    <mergeCell ref="F46:H46"/>
    <mergeCell ref="F37:H37"/>
    <mergeCell ref="F49:H49"/>
    <mergeCell ref="B39:J39"/>
    <mergeCell ref="F24:H24"/>
    <mergeCell ref="F18:H18"/>
    <mergeCell ref="F9:H9"/>
    <mergeCell ref="B51:J51"/>
    <mergeCell ref="E3:E7"/>
    <mergeCell ref="E13:E16"/>
  </mergeCells>
  <dataValidations count="8">
    <dataValidation type="decimal" allowBlank="1" showInputMessage="1" showErrorMessage="1" sqref="D28 D30 D41">
      <formula1>0</formula1>
      <formula2>267</formula2>
    </dataValidation>
    <dataValidation type="decimal" allowBlank="1" showInputMessage="1" showErrorMessage="1" sqref="D29 D43">
      <formula1>0</formula1>
      <formula2>78</formula2>
    </dataValidation>
    <dataValidation type="decimal" allowBlank="1" showInputMessage="1" showErrorMessage="1" sqref="D31 D42">
      <formula1>0</formula1>
      <formula2>185</formula2>
    </dataValidation>
    <dataValidation type="decimal" allowBlank="1" showInputMessage="1" showErrorMessage="1" sqref="D32">
      <formula1>0</formula1>
      <formula2>82</formula2>
    </dataValidation>
    <dataValidation type="decimal" allowBlank="1" showInputMessage="1" showErrorMessage="1" sqref="D33">
      <formula1>0</formula1>
      <formula2>45</formula2>
    </dataValidation>
    <dataValidation type="decimal" allowBlank="1" showInputMessage="1" showErrorMessage="1" sqref="D34">
      <formula1>0</formula1>
      <formula2>65</formula2>
    </dataValidation>
    <dataValidation type="decimal" allowBlank="1" showInputMessage="1" showErrorMessage="1" sqref="D35">
      <formula1>0</formula1>
      <formula2>100</formula2>
    </dataValidation>
    <dataValidation type="decimal" allowBlank="1" showInputMessage="1" showErrorMessage="1" sqref="D53">
      <formula1>0.04</formula1>
      <formula2>0.07</formula2>
    </dataValidation>
  </dataValidations>
  <printOptions horizontalCentered="1" verticalCentered="1"/>
  <pageMargins left="1.1023622047244095" right="0.70866141732283472" top="0.74803149606299213" bottom="0.74803149606299213" header="0.31496062992125984" footer="0.31496062992125984"/>
  <pageSetup scale="54" fitToHeight="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גיליון1</vt:lpstr>
      <vt:lpstr>גיליון2</vt:lpstr>
      <vt:lpstr>גיליון3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Adi  Steinberg</dc:creator>
  <cp:lastModifiedBy>Adi Rechter</cp:lastModifiedBy>
  <cp:lastPrinted>2012-09-13T08:05:25Z</cp:lastPrinted>
  <dcterms:created xsi:type="dcterms:W3CDTF">2012-07-12T06:11:57Z</dcterms:created>
  <dcterms:modified xsi:type="dcterms:W3CDTF">2012-09-13T10:15:39Z</dcterms:modified>
</cp:coreProperties>
</file>